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&amp;T\Service Support Directorate\Personnel Services\Payroll Communication\Pay Scales\Grey Book\"/>
    </mc:Choice>
  </mc:AlternateContent>
  <xr:revisionPtr revIDLastSave="0" documentId="13_ncr:1_{F4363EB4-B38E-48E6-90B0-2664BF914B03}" xr6:coauthVersionLast="46" xr6:coauthVersionMax="46" xr10:uidLastSave="{00000000-0000-0000-0000-000000000000}"/>
  <bookViews>
    <workbookView xWindow="-49410" yWindow="-30" windowWidth="29040" windowHeight="15840" xr2:uid="{00000000-000D-0000-FFFF-FFFF00000000}"/>
  </bookViews>
  <sheets>
    <sheet name="Firefighter Roles" sheetId="1" r:id="rId1"/>
    <sheet name="ESFC Roles" sheetId="4" r:id="rId2"/>
    <sheet name="On-Call Roles" sheetId="2" r:id="rId3"/>
  </sheets>
  <definedNames>
    <definedName name="_Hlk200342681" localSheetId="0">'Firefighter Roles'!$A$6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2" i="2"/>
  <c r="D8" i="2"/>
  <c r="E6" i="1"/>
  <c r="G23" i="4"/>
  <c r="G22" i="4"/>
  <c r="G21" i="4"/>
  <c r="G11" i="4"/>
  <c r="G8" i="4"/>
  <c r="G7" i="4"/>
  <c r="D11" i="2"/>
  <c r="F28" i="4"/>
  <c r="F27" i="4"/>
  <c r="F26" i="4"/>
  <c r="E17" i="4"/>
  <c r="E16" i="4"/>
  <c r="E15" i="4"/>
  <c r="E12" i="4"/>
  <c r="E11" i="4"/>
  <c r="E8" i="4"/>
  <c r="E7" i="4"/>
  <c r="E6" i="4"/>
  <c r="E16" i="1"/>
  <c r="E15" i="1"/>
  <c r="E12" i="1"/>
  <c r="C6" i="2"/>
  <c r="D6" i="2"/>
  <c r="C7" i="2"/>
  <c r="C8" i="2"/>
  <c r="C11" i="2"/>
  <c r="C12" i="2"/>
  <c r="C15" i="2"/>
  <c r="C16" i="2"/>
  <c r="C17" i="2"/>
  <c r="D17" i="2"/>
  <c r="G6" i="4"/>
  <c r="G12" i="4"/>
  <c r="G15" i="4"/>
  <c r="G16" i="4"/>
  <c r="G17" i="4"/>
  <c r="D21" i="4"/>
  <c r="E21" i="4" s="1"/>
  <c r="D22" i="4"/>
  <c r="E22" i="4" s="1"/>
  <c r="D23" i="4"/>
  <c r="E23" i="4" s="1"/>
  <c r="D26" i="4"/>
  <c r="E26" i="4" s="1"/>
  <c r="D27" i="4"/>
  <c r="E27" i="4" s="1"/>
  <c r="D28" i="4"/>
  <c r="E28" i="4" s="1"/>
  <c r="E7" i="1"/>
  <c r="E8" i="1"/>
  <c r="E11" i="1"/>
  <c r="D19" i="1"/>
  <c r="E19" i="1" s="1"/>
  <c r="G19" i="1"/>
  <c r="D20" i="1"/>
  <c r="E20" i="1" s="1"/>
  <c r="G20" i="1"/>
  <c r="D23" i="1"/>
  <c r="E23" i="1" s="1"/>
  <c r="D24" i="1"/>
  <c r="E24" i="1" s="1"/>
  <c r="D27" i="1"/>
  <c r="E27" i="1" s="1"/>
  <c r="D28" i="1"/>
  <c r="E28" i="1" s="1"/>
</calcChain>
</file>

<file path=xl/sharedStrings.xml><?xml version="1.0" encoding="utf-8"?>
<sst xmlns="http://schemas.openxmlformats.org/spreadsheetml/2006/main" count="69" uniqueCount="34">
  <si>
    <t>Firefighter</t>
  </si>
  <si>
    <t>Trainee</t>
  </si>
  <si>
    <t>Development</t>
  </si>
  <si>
    <t>Competent</t>
  </si>
  <si>
    <t>Competent A</t>
  </si>
  <si>
    <t>Group Manager</t>
  </si>
  <si>
    <t>Area Manager</t>
  </si>
  <si>
    <t>Competent B (DO II)</t>
  </si>
  <si>
    <r>
      <t>Competent B (</t>
    </r>
    <r>
      <rPr>
        <i/>
        <sz val="11"/>
        <rFont val="Arial"/>
        <family val="2"/>
      </rPr>
      <t>SDO</t>
    </r>
    <r>
      <rPr>
        <sz val="11"/>
        <rFont val="Arial"/>
        <family val="2"/>
      </rPr>
      <t>)</t>
    </r>
  </si>
  <si>
    <t>Basic Salary</t>
  </si>
  <si>
    <t xml:space="preserve">Long Service </t>
  </si>
  <si>
    <t>Flexi</t>
  </si>
  <si>
    <t>Total Salary</t>
  </si>
  <si>
    <t>Hourly Rate</t>
  </si>
  <si>
    <t>Over-time Rate</t>
  </si>
  <si>
    <t>Crew Manager (LFf)</t>
  </si>
  <si>
    <t>Watch Manager (Sub O)</t>
  </si>
  <si>
    <t>Control Watch Manager (SFCOp)</t>
  </si>
  <si>
    <t>Control Crew Manager (LFCOp)</t>
  </si>
  <si>
    <t>Control Firefighter</t>
  </si>
  <si>
    <t>Retained Firefighter</t>
  </si>
  <si>
    <t>Basic Salary - WU</t>
  </si>
  <si>
    <t>3/4 Unit</t>
  </si>
  <si>
    <t>Disturbance Fee</t>
  </si>
  <si>
    <t>Retained Crew Manager (LFf)</t>
  </si>
  <si>
    <t>Retained Watch Manager (Sub O)</t>
  </si>
  <si>
    <t>Competent B</t>
  </si>
  <si>
    <t>1/2 Unit &amp; DC Retainer</t>
  </si>
  <si>
    <t xml:space="preserve">Station Manager </t>
  </si>
  <si>
    <t>Control Station Manager (FCO)</t>
  </si>
  <si>
    <t xml:space="preserve">Control Group Manager </t>
  </si>
  <si>
    <t>FIREFIGHTER - PAY RATES FROM 1ST JULY 2022  - NJC/1/23</t>
  </si>
  <si>
    <t>CONTROL - PAY RATES FROM 1ST JULY 2022  - NJC/1/23</t>
  </si>
  <si>
    <t>RETAINED ROLES - PAY RATES FROM 1ST JULY 2022  - NJC/1/23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</si>
</sst>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 wrapText="1"/>
    </xf>
    <xf numFmtId="4" fontId="0" fillId="0" borderId="0" xfId="0" applyNumberFormat="1"/>
    <xf numFmtId="3" fontId="0" fillId="0" borderId="0" xfId="0" applyNumberFormat="1"/>
    <xf numFmtId="0" fontId="0" fillId="0" borderId="1" xfId="0" applyBorder="1"/>
    <xf numFmtId="3" fontId="0" fillId="0" borderId="2" xfId="0" applyNumberFormat="1" applyBorder="1"/>
    <xf numFmtId="0" fontId="2" fillId="0" borderId="1" xfId="0" applyFont="1" applyBorder="1"/>
    <xf numFmtId="3" fontId="0" fillId="2" borderId="2" xfId="0" applyNumberFormat="1" applyFill="1" applyBorder="1"/>
    <xf numFmtId="3" fontId="2" fillId="0" borderId="2" xfId="0" applyNumberFormat="1" applyFont="1" applyFill="1" applyBorder="1"/>
    <xf numFmtId="3" fontId="2" fillId="2" borderId="2" xfId="0" applyNumberFormat="1" applyFont="1" applyFill="1" applyBorder="1"/>
    <xf numFmtId="0" fontId="0" fillId="0" borderId="3" xfId="0" applyBorder="1"/>
    <xf numFmtId="3" fontId="0" fillId="0" borderId="4" xfId="0" applyNumberFormat="1" applyBorder="1"/>
    <xf numFmtId="0" fontId="1" fillId="0" borderId="5" xfId="0" applyFont="1" applyBorder="1"/>
    <xf numFmtId="0" fontId="2" fillId="0" borderId="3" xfId="0" applyFont="1" applyBorder="1"/>
    <xf numFmtId="0" fontId="0" fillId="0" borderId="6" xfId="0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4" fillId="0" borderId="10" xfId="0" applyFont="1" applyBorder="1"/>
    <xf numFmtId="3" fontId="4" fillId="0" borderId="10" xfId="0" applyNumberFormat="1" applyFont="1" applyBorder="1"/>
    <xf numFmtId="4" fontId="4" fillId="0" borderId="10" xfId="0" applyNumberFormat="1" applyFont="1" applyBorder="1"/>
    <xf numFmtId="0" fontId="4" fillId="0" borderId="0" xfId="0" applyFont="1"/>
    <xf numFmtId="0" fontId="7" fillId="0" borderId="0" xfId="0" applyFont="1"/>
    <xf numFmtId="3" fontId="4" fillId="0" borderId="0" xfId="0" applyNumberFormat="1" applyFont="1"/>
    <xf numFmtId="4" fontId="4" fillId="0" borderId="0" xfId="0" applyNumberFormat="1" applyFont="1"/>
    <xf numFmtId="3" fontId="0" fillId="0" borderId="11" xfId="0" applyNumberFormat="1" applyBorder="1"/>
    <xf numFmtId="3" fontId="0" fillId="0" borderId="12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6" fillId="0" borderId="0" xfId="0" applyFont="1" applyAlignment="1">
      <alignment horizontal="right"/>
    </xf>
    <xf numFmtId="3" fontId="2" fillId="0" borderId="0" xfId="0" applyNumberFormat="1" applyFont="1"/>
    <xf numFmtId="4" fontId="2" fillId="0" borderId="0" xfId="0" applyNumberFormat="1" applyFont="1"/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/>
    <xf numFmtId="3" fontId="2" fillId="0" borderId="10" xfId="0" applyNumberFormat="1" applyFont="1" applyBorder="1"/>
    <xf numFmtId="4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3" fontId="2" fillId="0" borderId="2" xfId="0" applyNumberFormat="1" applyFont="1" applyBorder="1"/>
    <xf numFmtId="4" fontId="2" fillId="0" borderId="14" xfId="0" applyNumberFormat="1" applyFont="1" applyBorder="1"/>
    <xf numFmtId="3" fontId="2" fillId="0" borderId="4" xfId="0" applyNumberFormat="1" applyFont="1" applyBorder="1"/>
    <xf numFmtId="4" fontId="2" fillId="0" borderId="4" xfId="0" applyNumberFormat="1" applyFont="1" applyBorder="1"/>
    <xf numFmtId="4" fontId="2" fillId="0" borderId="15" xfId="0" applyNumberFormat="1" applyFont="1" applyBorder="1"/>
    <xf numFmtId="3" fontId="2" fillId="2" borderId="4" xfId="0" applyNumberFormat="1" applyFont="1" applyFill="1" applyBorder="1"/>
    <xf numFmtId="3" fontId="1" fillId="0" borderId="12" xfId="0" applyNumberFormat="1" applyFont="1" applyBorder="1"/>
    <xf numFmtId="3" fontId="1" fillId="0" borderId="10" xfId="0" applyNumberFormat="1" applyFont="1" applyBorder="1"/>
    <xf numFmtId="3" fontId="7" fillId="0" borderId="10" xfId="0" applyNumberFormat="1" applyFont="1" applyBorder="1"/>
    <xf numFmtId="3" fontId="1" fillId="0" borderId="0" xfId="0" applyNumberFormat="1" applyFont="1"/>
    <xf numFmtId="3" fontId="2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3" fontId="0" fillId="0" borderId="2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16" xfId="0" applyFont="1" applyBorder="1"/>
    <xf numFmtId="3" fontId="2" fillId="0" borderId="16" xfId="0" applyNumberFormat="1" applyFont="1" applyBorder="1"/>
    <xf numFmtId="3" fontId="1" fillId="0" borderId="16" xfId="0" applyNumberFormat="1" applyFont="1" applyBorder="1"/>
    <xf numFmtId="4" fontId="2" fillId="0" borderId="16" xfId="0" applyNumberFormat="1" applyFont="1" applyBorder="1"/>
    <xf numFmtId="0" fontId="5" fillId="0" borderId="0" xfId="0" quotePrefix="1" applyFont="1" applyAlignment="1">
      <alignment horizontal="left"/>
    </xf>
    <xf numFmtId="4" fontId="2" fillId="2" borderId="14" xfId="0" applyNumberFormat="1" applyFont="1" applyFill="1" applyBorder="1"/>
    <xf numFmtId="4" fontId="2" fillId="2" borderId="17" xfId="0" applyNumberFormat="1" applyFont="1" applyFill="1" applyBorder="1"/>
    <xf numFmtId="0" fontId="6" fillId="0" borderId="0" xfId="0" quotePrefix="1" applyFont="1" applyAlignment="1">
      <alignment horizontal="left"/>
    </xf>
    <xf numFmtId="4" fontId="0" fillId="0" borderId="18" xfId="0" applyNumberFormat="1" applyBorder="1"/>
    <xf numFmtId="4" fontId="4" fillId="0" borderId="16" xfId="0" applyNumberFormat="1" applyFont="1" applyBorder="1"/>
    <xf numFmtId="4" fontId="2" fillId="0" borderId="19" xfId="0" applyNumberFormat="1" applyFont="1" applyBorder="1"/>
    <xf numFmtId="3" fontId="0" fillId="2" borderId="4" xfId="0" applyNumberFormat="1" applyFill="1" applyBorder="1"/>
    <xf numFmtId="4" fontId="2" fillId="0" borderId="2" xfId="0" applyNumberFormat="1" applyFont="1" applyBorder="1"/>
    <xf numFmtId="3" fontId="2" fillId="0" borderId="20" xfId="0" applyNumberFormat="1" applyFont="1" applyBorder="1"/>
    <xf numFmtId="3" fontId="0" fillId="0" borderId="4" xfId="0" applyNumberFormat="1" applyFill="1" applyBorder="1" applyAlignment="1">
      <alignment horizontal="center"/>
    </xf>
    <xf numFmtId="4" fontId="0" fillId="0" borderId="2" xfId="0" applyNumberFormat="1" applyBorder="1"/>
    <xf numFmtId="4" fontId="0" fillId="0" borderId="22" xfId="0" applyNumberFormat="1" applyBorder="1"/>
    <xf numFmtId="0" fontId="2" fillId="0" borderId="2" xfId="0" applyFont="1" applyBorder="1"/>
    <xf numFmtId="0" fontId="2" fillId="0" borderId="4" xfId="0" applyFont="1" applyFill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0" fontId="2" fillId="0" borderId="25" xfId="0" applyFont="1" applyFill="1" applyBorder="1"/>
    <xf numFmtId="3" fontId="0" fillId="0" borderId="18" xfId="0" applyNumberFormat="1" applyBorder="1"/>
    <xf numFmtId="3" fontId="0" fillId="2" borderId="18" xfId="0" applyNumberFormat="1" applyFill="1" applyBorder="1"/>
    <xf numFmtId="3" fontId="2" fillId="0" borderId="18" xfId="0" applyNumberFormat="1" applyFont="1" applyBorder="1"/>
    <xf numFmtId="4" fontId="2" fillId="0" borderId="26" xfId="0" applyNumberFormat="1" applyFont="1" applyBorder="1"/>
    <xf numFmtId="4" fontId="2" fillId="0" borderId="17" xfId="0" applyNumberFormat="1" applyFont="1" applyBorder="1"/>
    <xf numFmtId="0" fontId="2" fillId="0" borderId="0" xfId="0" applyNumberFormat="1" applyFont="1"/>
    <xf numFmtId="4" fontId="2" fillId="0" borderId="2" xfId="0" applyNumberFormat="1" applyFont="1" applyBorder="1" applyAlignment="1">
      <alignment horizontal="center"/>
    </xf>
    <xf numFmtId="3" fontId="0" fillId="0" borderId="2" xfId="0" applyNumberFormat="1" applyFill="1" applyBorder="1"/>
    <xf numFmtId="4" fontId="0" fillId="0" borderId="21" xfId="0" applyNumberFormat="1" applyFill="1" applyBorder="1"/>
    <xf numFmtId="4" fontId="2" fillId="0" borderId="19" xfId="0" applyNumberFormat="1" applyFont="1" applyFill="1" applyBorder="1"/>
    <xf numFmtId="2" fontId="0" fillId="0" borderId="0" xfId="0" applyNumberFormat="1"/>
    <xf numFmtId="2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workbookViewId="0">
      <selection activeCell="M14" sqref="M14"/>
    </sheetView>
  </sheetViews>
  <sheetFormatPr defaultRowHeight="14.25" x14ac:dyDescent="0.2"/>
  <cols>
    <col min="1" max="1" width="44.125" customWidth="1"/>
    <col min="2" max="2" width="7.25" style="5" customWidth="1"/>
    <col min="3" max="3" width="7.5" style="5" customWidth="1"/>
    <col min="4" max="4" width="7.25" style="5" customWidth="1"/>
    <col min="5" max="5" width="7.75" style="5" customWidth="1"/>
    <col min="6" max="6" width="7" style="4" customWidth="1"/>
    <col min="7" max="7" width="6.75" style="4" customWidth="1"/>
    <col min="9" max="9" width="12" bestFit="1" customWidth="1"/>
  </cols>
  <sheetData>
    <row r="1" spans="1:15" ht="20.25" x14ac:dyDescent="0.3">
      <c r="A1" s="79" t="s">
        <v>31</v>
      </c>
      <c r="G1" s="32"/>
    </row>
    <row r="2" spans="1:15" s="2" customFormat="1" ht="13.5" customHeight="1" thickBot="1" x14ac:dyDescent="0.3">
      <c r="A2" s="1"/>
      <c r="B2" s="33"/>
      <c r="C2" s="33"/>
      <c r="D2" s="33"/>
      <c r="E2" s="33"/>
      <c r="F2" s="34"/>
      <c r="G2" s="34"/>
    </row>
    <row r="3" spans="1:15" s="36" customFormat="1" ht="48" customHeight="1" thickBot="1" x14ac:dyDescent="0.25">
      <c r="A3" s="35"/>
      <c r="B3" s="17" t="s">
        <v>9</v>
      </c>
      <c r="C3" s="17" t="s">
        <v>10</v>
      </c>
      <c r="D3" s="17" t="s">
        <v>11</v>
      </c>
      <c r="E3" s="17" t="s">
        <v>12</v>
      </c>
      <c r="F3" s="18" t="s">
        <v>13</v>
      </c>
      <c r="G3" s="19" t="s">
        <v>14</v>
      </c>
    </row>
    <row r="4" spans="1:15" s="2" customFormat="1" ht="15" thickBot="1" x14ac:dyDescent="0.25">
      <c r="A4" s="37"/>
      <c r="B4" s="38"/>
      <c r="C4" s="38"/>
      <c r="D4" s="38"/>
      <c r="E4" s="38"/>
      <c r="F4" s="39"/>
      <c r="G4" s="39"/>
    </row>
    <row r="5" spans="1:15" s="2" customFormat="1" ht="15" x14ac:dyDescent="0.25">
      <c r="A5" s="14" t="s">
        <v>0</v>
      </c>
      <c r="B5" s="40"/>
      <c r="C5" s="41"/>
      <c r="D5" s="41"/>
      <c r="E5" s="50"/>
      <c r="F5" s="42"/>
      <c r="G5" s="43"/>
    </row>
    <row r="6" spans="1:15" s="2" customFormat="1" x14ac:dyDescent="0.2">
      <c r="A6" s="8" t="s">
        <v>1</v>
      </c>
      <c r="B6" s="44">
        <v>25884</v>
      </c>
      <c r="C6" s="11"/>
      <c r="D6" s="11"/>
      <c r="E6" s="44">
        <f>B6</f>
        <v>25884</v>
      </c>
      <c r="F6" s="48">
        <v>11.82</v>
      </c>
      <c r="G6" s="45">
        <v>17.73</v>
      </c>
      <c r="I6" s="102"/>
      <c r="J6" s="108"/>
      <c r="K6" s="108"/>
      <c r="L6" s="33"/>
      <c r="N6" s="34"/>
      <c r="O6" s="34"/>
    </row>
    <row r="7" spans="1:15" s="2" customFormat="1" x14ac:dyDescent="0.2">
      <c r="A7" s="8" t="s">
        <v>2</v>
      </c>
      <c r="B7" s="10">
        <v>26962</v>
      </c>
      <c r="C7" s="11"/>
      <c r="D7" s="11"/>
      <c r="E7" s="10">
        <f>B7</f>
        <v>26962</v>
      </c>
      <c r="F7" s="48">
        <v>12.31</v>
      </c>
      <c r="G7" s="45">
        <v>18.47</v>
      </c>
      <c r="I7" s="102"/>
      <c r="J7" s="108"/>
      <c r="K7" s="108"/>
      <c r="L7" s="33"/>
      <c r="N7" s="34"/>
      <c r="O7" s="34"/>
    </row>
    <row r="8" spans="1:15" s="2" customFormat="1" ht="15" thickBot="1" x14ac:dyDescent="0.25">
      <c r="A8" s="15" t="s">
        <v>3</v>
      </c>
      <c r="B8" s="46">
        <v>34501</v>
      </c>
      <c r="C8" s="49"/>
      <c r="D8" s="11"/>
      <c r="E8" s="46">
        <f>B8</f>
        <v>34501</v>
      </c>
      <c r="F8" s="48">
        <v>15.75</v>
      </c>
      <c r="G8" s="45">
        <v>23.62</v>
      </c>
      <c r="I8" s="102"/>
      <c r="J8" s="108"/>
      <c r="K8" s="108"/>
      <c r="L8" s="33"/>
      <c r="N8" s="34"/>
      <c r="O8" s="34"/>
    </row>
    <row r="9" spans="1:15" s="2" customFormat="1" ht="15.75" thickBot="1" x14ac:dyDescent="0.3">
      <c r="A9" s="37"/>
      <c r="B9" s="38"/>
      <c r="C9" s="38"/>
      <c r="D9" s="38"/>
      <c r="E9" s="51"/>
      <c r="F9" s="39"/>
      <c r="G9" s="39"/>
      <c r="I9" s="102"/>
      <c r="J9" s="108"/>
      <c r="K9" s="108"/>
      <c r="L9" s="33"/>
      <c r="N9" s="34"/>
      <c r="O9" s="34"/>
    </row>
    <row r="10" spans="1:15" s="2" customFormat="1" ht="15" x14ac:dyDescent="0.25">
      <c r="A10" s="14" t="s">
        <v>15</v>
      </c>
      <c r="B10" s="40"/>
      <c r="C10" s="41"/>
      <c r="D10" s="41"/>
      <c r="E10" s="50"/>
      <c r="F10" s="42"/>
      <c r="G10" s="43"/>
      <c r="I10" s="102"/>
      <c r="J10" s="108"/>
      <c r="K10" s="108"/>
      <c r="L10" s="33"/>
      <c r="N10" s="34"/>
      <c r="O10" s="34"/>
    </row>
    <row r="11" spans="1:15" s="2" customFormat="1" x14ac:dyDescent="0.2">
      <c r="A11" s="8" t="s">
        <v>2</v>
      </c>
      <c r="B11" s="44">
        <v>36668</v>
      </c>
      <c r="C11" s="11"/>
      <c r="D11" s="11"/>
      <c r="E11" s="44">
        <f>B11</f>
        <v>36668</v>
      </c>
      <c r="F11" s="48">
        <v>16.739999999999998</v>
      </c>
      <c r="G11" s="45">
        <v>25.11</v>
      </c>
      <c r="I11" s="102"/>
      <c r="J11" s="108"/>
      <c r="K11" s="108"/>
      <c r="L11" s="33"/>
      <c r="N11" s="34"/>
      <c r="O11" s="34"/>
    </row>
    <row r="12" spans="1:15" s="2" customFormat="1" ht="15" thickBot="1" x14ac:dyDescent="0.25">
      <c r="A12" s="15" t="s">
        <v>3</v>
      </c>
      <c r="B12" s="46">
        <v>38249</v>
      </c>
      <c r="C12" s="49"/>
      <c r="D12" s="11"/>
      <c r="E12" s="46">
        <f>B12</f>
        <v>38249</v>
      </c>
      <c r="F12" s="48">
        <v>17.47</v>
      </c>
      <c r="G12" s="45">
        <v>26.21</v>
      </c>
      <c r="I12" s="102"/>
      <c r="J12" s="108"/>
      <c r="K12" s="108"/>
      <c r="L12" s="33"/>
      <c r="N12" s="34"/>
      <c r="O12" s="34"/>
    </row>
    <row r="13" spans="1:15" s="2" customFormat="1" ht="15.75" thickBot="1" x14ac:dyDescent="0.3">
      <c r="A13" s="37"/>
      <c r="B13" s="38"/>
      <c r="C13" s="38"/>
      <c r="D13" s="38"/>
      <c r="E13" s="51"/>
      <c r="F13" s="39"/>
      <c r="G13" s="39"/>
      <c r="I13" s="102"/>
      <c r="J13" s="108"/>
      <c r="K13" s="108"/>
      <c r="L13" s="33"/>
      <c r="N13" s="34"/>
      <c r="O13" s="34"/>
    </row>
    <row r="14" spans="1:15" s="2" customFormat="1" ht="15" x14ac:dyDescent="0.25">
      <c r="A14" s="14" t="s">
        <v>16</v>
      </c>
      <c r="B14" s="40"/>
      <c r="C14" s="41"/>
      <c r="D14" s="41"/>
      <c r="E14" s="50"/>
      <c r="F14" s="42"/>
      <c r="G14" s="43"/>
      <c r="I14" s="102"/>
      <c r="J14" s="108"/>
      <c r="K14" s="108"/>
      <c r="L14" s="33"/>
      <c r="N14" s="34"/>
      <c r="O14" s="34"/>
    </row>
    <row r="15" spans="1:15" s="2" customFormat="1" x14ac:dyDescent="0.2">
      <c r="A15" s="8" t="s">
        <v>2</v>
      </c>
      <c r="B15" s="44">
        <v>39077</v>
      </c>
      <c r="C15" s="11"/>
      <c r="D15" s="11"/>
      <c r="E15" s="44">
        <f>B15</f>
        <v>39077</v>
      </c>
      <c r="F15" s="48">
        <v>17.84</v>
      </c>
      <c r="G15" s="45">
        <v>26.76</v>
      </c>
      <c r="I15" s="102"/>
      <c r="J15" s="108"/>
      <c r="K15" s="108"/>
      <c r="L15" s="33"/>
      <c r="N15" s="34"/>
      <c r="O15" s="34"/>
    </row>
    <row r="16" spans="1:15" s="2" customFormat="1" ht="15" thickBot="1" x14ac:dyDescent="0.25">
      <c r="A16" s="15" t="s">
        <v>26</v>
      </c>
      <c r="B16" s="46">
        <v>42772</v>
      </c>
      <c r="C16" s="49"/>
      <c r="D16" s="49"/>
      <c r="E16" s="46">
        <f>B16</f>
        <v>42772</v>
      </c>
      <c r="F16" s="47">
        <v>19.53</v>
      </c>
      <c r="G16" s="101">
        <v>29.3</v>
      </c>
      <c r="I16" s="102"/>
      <c r="J16" s="108"/>
      <c r="K16" s="108"/>
      <c r="L16" s="33"/>
      <c r="N16" s="34"/>
      <c r="O16" s="34"/>
    </row>
    <row r="17" spans="1:15" s="2" customFormat="1" ht="15.75" thickBot="1" x14ac:dyDescent="0.3">
      <c r="A17" s="37"/>
      <c r="B17" s="38"/>
      <c r="C17" s="38"/>
      <c r="D17" s="38"/>
      <c r="E17" s="51"/>
      <c r="F17" s="39"/>
      <c r="G17" s="39"/>
      <c r="I17" s="102"/>
      <c r="J17" s="108"/>
      <c r="K17" s="108"/>
      <c r="L17" s="33"/>
      <c r="N17" s="34"/>
      <c r="O17" s="34"/>
    </row>
    <row r="18" spans="1:15" s="2" customFormat="1" ht="15" x14ac:dyDescent="0.25">
      <c r="A18" s="14" t="s">
        <v>28</v>
      </c>
      <c r="B18" s="40"/>
      <c r="C18" s="41"/>
      <c r="D18" s="41"/>
      <c r="E18" s="50"/>
      <c r="F18" s="42"/>
      <c r="G18" s="43"/>
      <c r="I18" s="102"/>
      <c r="J18" s="108"/>
      <c r="K18" s="108"/>
      <c r="L18" s="33"/>
      <c r="N18" s="34"/>
      <c r="O18" s="34"/>
    </row>
    <row r="19" spans="1:15" s="2" customFormat="1" x14ac:dyDescent="0.2">
      <c r="A19" s="8" t="s">
        <v>2</v>
      </c>
      <c r="B19" s="44">
        <v>44488</v>
      </c>
      <c r="C19" s="11"/>
      <c r="D19" s="44">
        <f>SUM(B19*20%)</f>
        <v>8897.6</v>
      </c>
      <c r="E19" s="44">
        <f>B19+D19</f>
        <v>53385.599999999999</v>
      </c>
      <c r="F19" s="48">
        <v>20.309999999999999</v>
      </c>
      <c r="G19" s="45">
        <f>F19*1.5</f>
        <v>30.464999999999996</v>
      </c>
      <c r="I19" s="102"/>
      <c r="J19" s="108"/>
      <c r="K19" s="108"/>
      <c r="L19" s="33"/>
      <c r="N19" s="34"/>
      <c r="O19" s="34"/>
    </row>
    <row r="20" spans="1:15" s="2" customFormat="1" ht="15" thickBot="1" x14ac:dyDescent="0.25">
      <c r="A20" s="15" t="s">
        <v>26</v>
      </c>
      <c r="B20" s="46">
        <v>49071</v>
      </c>
      <c r="C20" s="49"/>
      <c r="D20" s="46">
        <f>SUM(B20*20%)</f>
        <v>9814.2000000000007</v>
      </c>
      <c r="E20" s="46">
        <f>B20+D20</f>
        <v>58885.2</v>
      </c>
      <c r="F20" s="47">
        <v>22.41</v>
      </c>
      <c r="G20" s="101">
        <f>F20*1.5</f>
        <v>33.615000000000002</v>
      </c>
      <c r="I20" s="102"/>
      <c r="J20" s="108"/>
      <c r="K20" s="108"/>
      <c r="L20" s="33"/>
      <c r="N20" s="34"/>
      <c r="O20" s="34"/>
    </row>
    <row r="21" spans="1:15" s="2" customFormat="1" ht="15.75" thickBot="1" x14ac:dyDescent="0.3">
      <c r="A21" s="75"/>
      <c r="B21" s="76"/>
      <c r="C21" s="76"/>
      <c r="D21" s="76"/>
      <c r="E21" s="77"/>
      <c r="F21" s="78"/>
      <c r="G21" s="78"/>
      <c r="I21" s="102"/>
      <c r="J21" s="108"/>
      <c r="K21" s="108"/>
      <c r="L21" s="33"/>
      <c r="N21" s="34"/>
      <c r="O21" s="34"/>
    </row>
    <row r="22" spans="1:15" s="2" customFormat="1" ht="15" x14ac:dyDescent="0.25">
      <c r="A22" s="14" t="s">
        <v>5</v>
      </c>
      <c r="B22" s="40"/>
      <c r="C22" s="41"/>
      <c r="D22" s="41"/>
      <c r="E22" s="50"/>
      <c r="F22" s="42"/>
      <c r="G22" s="43"/>
      <c r="I22" s="102"/>
      <c r="J22" s="108"/>
      <c r="K22" s="108"/>
      <c r="L22" s="33"/>
      <c r="N22" s="34"/>
      <c r="O22" s="34"/>
    </row>
    <row r="23" spans="1:15" s="2" customFormat="1" x14ac:dyDescent="0.2">
      <c r="A23" s="8" t="s">
        <v>2</v>
      </c>
      <c r="B23" s="44">
        <v>51239</v>
      </c>
      <c r="C23" s="11"/>
      <c r="D23" s="44">
        <f>SUM(B23*20%)</f>
        <v>10247.800000000001</v>
      </c>
      <c r="E23" s="44">
        <f>B23+D23</f>
        <v>61486.8</v>
      </c>
      <c r="F23" s="48">
        <v>23.4</v>
      </c>
      <c r="G23" s="80"/>
      <c r="I23" s="102"/>
      <c r="J23" s="108"/>
      <c r="K23" s="108"/>
      <c r="L23" s="33"/>
      <c r="N23" s="34"/>
      <c r="O23" s="34"/>
    </row>
    <row r="24" spans="1:15" s="2" customFormat="1" ht="15" thickBot="1" x14ac:dyDescent="0.25">
      <c r="A24" s="8" t="s">
        <v>7</v>
      </c>
      <c r="B24" s="44">
        <v>56802</v>
      </c>
      <c r="C24" s="11"/>
      <c r="D24" s="44">
        <f>SUM(B24*20%)</f>
        <v>11360.400000000001</v>
      </c>
      <c r="E24" s="44">
        <f>B24+D24</f>
        <v>68162.399999999994</v>
      </c>
      <c r="F24" s="48">
        <v>25.94</v>
      </c>
      <c r="G24" s="80"/>
      <c r="I24" s="102"/>
      <c r="J24" s="108"/>
      <c r="K24" s="108"/>
      <c r="L24" s="33"/>
      <c r="N24" s="34"/>
      <c r="O24" s="34"/>
    </row>
    <row r="25" spans="1:15" s="2" customFormat="1" ht="15.75" thickBot="1" x14ac:dyDescent="0.3">
      <c r="A25" s="37"/>
      <c r="B25" s="38"/>
      <c r="C25" s="38"/>
      <c r="D25" s="38"/>
      <c r="E25" s="51"/>
      <c r="F25" s="39"/>
      <c r="G25" s="39"/>
      <c r="I25" s="102"/>
      <c r="J25" s="108"/>
      <c r="K25" s="108"/>
      <c r="L25" s="33"/>
      <c r="N25" s="34"/>
      <c r="O25" s="34"/>
    </row>
    <row r="26" spans="1:15" s="2" customFormat="1" ht="15" x14ac:dyDescent="0.25">
      <c r="A26" s="14" t="s">
        <v>6</v>
      </c>
      <c r="B26" s="40"/>
      <c r="C26" s="41"/>
      <c r="D26" s="41"/>
      <c r="E26" s="50"/>
      <c r="F26" s="42"/>
      <c r="G26" s="43"/>
      <c r="I26" s="102"/>
      <c r="J26" s="108"/>
      <c r="K26" s="108"/>
      <c r="L26" s="33"/>
      <c r="N26" s="34"/>
      <c r="O26" s="34"/>
    </row>
    <row r="27" spans="1:15" s="2" customFormat="1" x14ac:dyDescent="0.2">
      <c r="A27" s="8" t="s">
        <v>2</v>
      </c>
      <c r="B27" s="44">
        <v>60155</v>
      </c>
      <c r="C27" s="11"/>
      <c r="D27" s="44">
        <f>SUM(B27*20%)</f>
        <v>12031</v>
      </c>
      <c r="E27" s="44">
        <f>B27+D27</f>
        <v>72186</v>
      </c>
      <c r="F27" s="48">
        <v>27.47</v>
      </c>
      <c r="G27" s="80"/>
      <c r="I27" s="102"/>
      <c r="J27" s="108"/>
      <c r="K27" s="108"/>
      <c r="L27" s="33"/>
      <c r="N27" s="34"/>
      <c r="O27" s="34"/>
    </row>
    <row r="28" spans="1:15" s="2" customFormat="1" ht="15" thickBot="1" x14ac:dyDescent="0.25">
      <c r="A28" s="15" t="s">
        <v>8</v>
      </c>
      <c r="B28" s="46">
        <v>65984</v>
      </c>
      <c r="C28" s="49"/>
      <c r="D28" s="46">
        <f>SUM(B28*20%)</f>
        <v>13196.800000000001</v>
      </c>
      <c r="E28" s="46">
        <f>B28+D28</f>
        <v>79180.800000000003</v>
      </c>
      <c r="F28" s="47">
        <v>30.13</v>
      </c>
      <c r="G28" s="81"/>
      <c r="I28" s="102"/>
      <c r="J28" s="108"/>
      <c r="K28" s="108"/>
      <c r="L28" s="33"/>
      <c r="N28" s="34"/>
      <c r="O28" s="34"/>
    </row>
    <row r="29" spans="1:15" s="2" customFormat="1" x14ac:dyDescent="0.2">
      <c r="B29" s="33"/>
      <c r="C29" s="33"/>
      <c r="D29" s="33"/>
      <c r="E29" s="33"/>
      <c r="F29" s="34"/>
      <c r="G29" s="34"/>
    </row>
    <row r="33" spans="1:1" x14ac:dyDescent="0.2">
      <c r="A33" s="5"/>
    </row>
    <row r="37" spans="1:1" x14ac:dyDescent="0.2">
      <c r="A37" s="5"/>
    </row>
    <row r="41" spans="1:1" x14ac:dyDescent="0.2">
      <c r="A41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workbookViewId="0">
      <selection activeCell="I6" sqref="I6:O29"/>
    </sheetView>
  </sheetViews>
  <sheetFormatPr defaultRowHeight="14.25" x14ac:dyDescent="0.2"/>
  <cols>
    <col min="1" max="1" width="42" customWidth="1"/>
    <col min="2" max="2" width="8" style="5" customWidth="1"/>
    <col min="3" max="3" width="7.75" style="5" customWidth="1"/>
    <col min="4" max="4" width="7.25" style="5" customWidth="1"/>
    <col min="5" max="5" width="7.625" style="5" customWidth="1"/>
    <col min="6" max="6" width="7.5" style="4" customWidth="1"/>
    <col min="7" max="7" width="7.125" style="4" customWidth="1"/>
    <col min="10" max="10" width="12.5" bestFit="1" customWidth="1"/>
  </cols>
  <sheetData>
    <row r="1" spans="1:15" ht="20.25" x14ac:dyDescent="0.3">
      <c r="A1" s="82" t="s">
        <v>32</v>
      </c>
    </row>
    <row r="2" spans="1:15" s="24" customFormat="1" ht="13.5" customHeight="1" thickBot="1" x14ac:dyDescent="0.25">
      <c r="A2" s="25"/>
      <c r="B2" s="26"/>
      <c r="C2" s="26"/>
      <c r="D2" s="26"/>
      <c r="E2" s="26"/>
      <c r="F2" s="27"/>
      <c r="G2" s="27"/>
    </row>
    <row r="3" spans="1:15" s="3" customFormat="1" ht="48" customHeight="1" thickBot="1" x14ac:dyDescent="0.25">
      <c r="A3" s="16"/>
      <c r="B3" s="17" t="s">
        <v>9</v>
      </c>
      <c r="C3" s="17" t="s">
        <v>10</v>
      </c>
      <c r="D3" s="17" t="s">
        <v>11</v>
      </c>
      <c r="E3" s="17" t="s">
        <v>12</v>
      </c>
      <c r="F3" s="18" t="s">
        <v>13</v>
      </c>
      <c r="G3" s="19" t="s">
        <v>14</v>
      </c>
    </row>
    <row r="4" spans="1:15" s="24" customFormat="1" ht="13.5" thickBot="1" x14ac:dyDescent="0.25">
      <c r="A4" s="21"/>
      <c r="B4" s="22"/>
      <c r="C4" s="22"/>
      <c r="D4" s="22"/>
      <c r="E4" s="52"/>
      <c r="F4" s="23"/>
      <c r="G4" s="23"/>
    </row>
    <row r="5" spans="1:15" ht="15" x14ac:dyDescent="0.25">
      <c r="A5" s="14" t="s">
        <v>19</v>
      </c>
      <c r="B5" s="28"/>
      <c r="C5" s="29"/>
      <c r="D5" s="29"/>
      <c r="E5" s="50"/>
      <c r="F5" s="91"/>
      <c r="G5" s="31"/>
    </row>
    <row r="6" spans="1:15" x14ac:dyDescent="0.2">
      <c r="A6" s="8" t="s">
        <v>1</v>
      </c>
      <c r="B6" s="7">
        <v>24590</v>
      </c>
      <c r="C6" s="9"/>
      <c r="D6" s="9"/>
      <c r="E6" s="88">
        <f>B6</f>
        <v>24590</v>
      </c>
      <c r="F6" s="90">
        <v>11.23</v>
      </c>
      <c r="G6" s="85">
        <f>SUM(F6*1.5)</f>
        <v>16.844999999999999</v>
      </c>
      <c r="I6" s="109"/>
      <c r="J6" s="5"/>
      <c r="K6" s="107"/>
      <c r="L6" s="107"/>
      <c r="N6" s="4"/>
      <c r="O6" s="4"/>
    </row>
    <row r="7" spans="1:15" x14ac:dyDescent="0.2">
      <c r="A7" s="6" t="s">
        <v>2</v>
      </c>
      <c r="B7" s="10">
        <v>25614</v>
      </c>
      <c r="C7" s="11"/>
      <c r="D7" s="9"/>
      <c r="E7" s="10">
        <f>B7</f>
        <v>25614</v>
      </c>
      <c r="F7" s="90">
        <v>11.7</v>
      </c>
      <c r="G7" s="85">
        <f>SUM(F7*1.5)</f>
        <v>17.549999999999997</v>
      </c>
      <c r="I7" s="109"/>
      <c r="J7" s="5"/>
      <c r="K7" s="107"/>
      <c r="L7" s="107"/>
      <c r="N7" s="4"/>
      <c r="O7" s="4"/>
    </row>
    <row r="8" spans="1:15" ht="15" thickBot="1" x14ac:dyDescent="0.25">
      <c r="A8" s="12" t="s">
        <v>3</v>
      </c>
      <c r="B8" s="13">
        <v>32776</v>
      </c>
      <c r="C8" s="86"/>
      <c r="D8" s="9"/>
      <c r="E8" s="13">
        <f>B8</f>
        <v>32776</v>
      </c>
      <c r="F8" s="83">
        <v>14.97</v>
      </c>
      <c r="G8" s="85">
        <f>SUM(F8*1.5)</f>
        <v>22.455000000000002</v>
      </c>
      <c r="I8" s="109"/>
      <c r="J8" s="5"/>
      <c r="K8" s="107"/>
      <c r="L8" s="107"/>
      <c r="N8" s="4"/>
      <c r="O8" s="4"/>
    </row>
    <row r="9" spans="1:15" s="24" customFormat="1" ht="15" thickBot="1" x14ac:dyDescent="0.25">
      <c r="A9" s="21"/>
      <c r="B9" s="22"/>
      <c r="C9" s="22"/>
      <c r="D9" s="22"/>
      <c r="E9" s="52"/>
      <c r="F9" s="23"/>
      <c r="G9" s="23"/>
      <c r="I9" s="109"/>
      <c r="J9" s="5"/>
      <c r="K9" s="107"/>
      <c r="L9" s="107"/>
      <c r="N9" s="4"/>
      <c r="O9" s="4"/>
    </row>
    <row r="10" spans="1:15" ht="15" x14ac:dyDescent="0.25">
      <c r="A10" s="14" t="s">
        <v>18</v>
      </c>
      <c r="B10" s="28"/>
      <c r="C10" s="29"/>
      <c r="D10" s="29"/>
      <c r="E10" s="50"/>
      <c r="F10" s="30"/>
      <c r="G10" s="31"/>
      <c r="I10" s="109"/>
      <c r="J10" s="5"/>
      <c r="K10" s="107"/>
      <c r="L10" s="107"/>
      <c r="N10" s="4"/>
      <c r="O10" s="4"/>
    </row>
    <row r="11" spans="1:15" x14ac:dyDescent="0.2">
      <c r="A11" s="8" t="s">
        <v>2</v>
      </c>
      <c r="B11" s="7">
        <v>34835</v>
      </c>
      <c r="C11" s="9"/>
      <c r="D11" s="9"/>
      <c r="E11" s="7">
        <f>B11</f>
        <v>34835</v>
      </c>
      <c r="F11" s="90">
        <v>15.91</v>
      </c>
      <c r="G11" s="85">
        <f>SUM(F11*1.5)</f>
        <v>23.865000000000002</v>
      </c>
      <c r="I11" s="109"/>
      <c r="J11" s="5"/>
      <c r="K11" s="107"/>
      <c r="L11" s="107"/>
      <c r="N11" s="4"/>
      <c r="O11" s="4"/>
    </row>
    <row r="12" spans="1:15" ht="15" thickBot="1" x14ac:dyDescent="0.25">
      <c r="A12" s="15" t="s">
        <v>3</v>
      </c>
      <c r="B12" s="13">
        <v>36337</v>
      </c>
      <c r="C12" s="86"/>
      <c r="D12" s="9"/>
      <c r="E12" s="13">
        <f>B12</f>
        <v>36337</v>
      </c>
      <c r="F12" s="83">
        <v>16.59</v>
      </c>
      <c r="G12" s="85">
        <f>SUM(F12*1.5)</f>
        <v>24.884999999999998</v>
      </c>
      <c r="I12" s="109"/>
      <c r="J12" s="5"/>
      <c r="K12" s="107"/>
      <c r="L12" s="107"/>
      <c r="N12" s="4"/>
      <c r="O12" s="4"/>
    </row>
    <row r="13" spans="1:15" s="24" customFormat="1" ht="15" thickBot="1" x14ac:dyDescent="0.25">
      <c r="A13" s="21"/>
      <c r="B13" s="22"/>
      <c r="C13" s="22"/>
      <c r="D13" s="22"/>
      <c r="E13" s="52"/>
      <c r="F13" s="84"/>
      <c r="G13" s="23"/>
      <c r="I13" s="109"/>
      <c r="J13" s="5"/>
      <c r="K13" s="107"/>
      <c r="L13" s="107"/>
      <c r="N13" s="4"/>
      <c r="O13" s="4"/>
    </row>
    <row r="14" spans="1:15" ht="15" x14ac:dyDescent="0.25">
      <c r="A14" s="14" t="s">
        <v>17</v>
      </c>
      <c r="B14" s="28"/>
      <c r="C14" s="29"/>
      <c r="D14" s="29"/>
      <c r="E14" s="50"/>
      <c r="F14" s="30"/>
      <c r="G14" s="31"/>
      <c r="I14" s="109"/>
      <c r="J14" s="5"/>
      <c r="K14" s="107"/>
      <c r="L14" s="107"/>
      <c r="N14" s="4"/>
      <c r="O14" s="4"/>
    </row>
    <row r="15" spans="1:15" x14ac:dyDescent="0.2">
      <c r="A15" s="6" t="s">
        <v>2</v>
      </c>
      <c r="B15" s="7">
        <v>37123</v>
      </c>
      <c r="C15" s="9"/>
      <c r="D15" s="9"/>
      <c r="E15" s="7">
        <f>B15</f>
        <v>37123</v>
      </c>
      <c r="F15" s="105">
        <v>16.95</v>
      </c>
      <c r="G15" s="106">
        <f>SUM(F15*1.5)</f>
        <v>25.424999999999997</v>
      </c>
      <c r="I15" s="109"/>
      <c r="J15" s="5"/>
      <c r="K15" s="107"/>
      <c r="L15" s="107"/>
      <c r="N15" s="4"/>
      <c r="O15" s="4"/>
    </row>
    <row r="16" spans="1:15" x14ac:dyDescent="0.2">
      <c r="A16" s="6" t="s">
        <v>4</v>
      </c>
      <c r="B16" s="7">
        <v>38154</v>
      </c>
      <c r="C16" s="9"/>
      <c r="D16" s="9"/>
      <c r="E16" s="7">
        <f>B16</f>
        <v>38154</v>
      </c>
      <c r="F16" s="90">
        <v>17.420000000000002</v>
      </c>
      <c r="G16" s="85">
        <f>SUM(F16*1.5)</f>
        <v>26.130000000000003</v>
      </c>
      <c r="I16" s="109"/>
      <c r="J16" s="5"/>
      <c r="K16" s="107"/>
      <c r="L16" s="107"/>
      <c r="N16" s="4"/>
      <c r="O16" s="4"/>
    </row>
    <row r="17" spans="1:15" ht="15" thickBot="1" x14ac:dyDescent="0.25">
      <c r="A17" s="12" t="s">
        <v>26</v>
      </c>
      <c r="B17" s="13">
        <v>40633</v>
      </c>
      <c r="C17" s="86"/>
      <c r="D17" s="9"/>
      <c r="E17" s="13">
        <f>B17</f>
        <v>40633</v>
      </c>
      <c r="F17" s="83">
        <v>18.55</v>
      </c>
      <c r="G17" s="85">
        <f>SUM(F17*1.5)</f>
        <v>27.825000000000003</v>
      </c>
      <c r="I17" s="109"/>
      <c r="J17" s="5"/>
      <c r="K17" s="107"/>
      <c r="L17" s="107"/>
      <c r="N17" s="4"/>
      <c r="O17" s="4"/>
    </row>
    <row r="18" spans="1:15" s="24" customFormat="1" ht="15" thickBot="1" x14ac:dyDescent="0.25">
      <c r="A18" s="21"/>
      <c r="B18" s="22"/>
      <c r="C18" s="22"/>
      <c r="D18" s="22"/>
      <c r="E18" s="52"/>
      <c r="F18" s="23"/>
      <c r="G18" s="23"/>
      <c r="I18" s="109"/>
      <c r="J18" s="5"/>
      <c r="K18" s="107"/>
      <c r="L18" s="107"/>
      <c r="N18" s="4"/>
      <c r="O18" s="4"/>
    </row>
    <row r="19" spans="1:15" ht="15" thickBot="1" x14ac:dyDescent="0.25">
      <c r="A19" s="21"/>
      <c r="B19" s="22"/>
      <c r="C19" s="22"/>
      <c r="D19" s="22"/>
      <c r="E19" s="52"/>
      <c r="F19" s="23"/>
      <c r="G19" s="23"/>
      <c r="I19" s="109"/>
      <c r="J19" s="5"/>
      <c r="K19" s="107"/>
      <c r="L19" s="107"/>
      <c r="N19" s="4"/>
      <c r="O19" s="4"/>
    </row>
    <row r="20" spans="1:15" ht="15" x14ac:dyDescent="0.25">
      <c r="A20" s="14" t="s">
        <v>29</v>
      </c>
      <c r="B20" s="28"/>
      <c r="C20" s="29"/>
      <c r="D20" s="29"/>
      <c r="E20" s="50"/>
      <c r="F20" s="30"/>
      <c r="G20" s="31"/>
      <c r="I20" s="109"/>
      <c r="J20" s="5"/>
      <c r="K20" s="107"/>
      <c r="L20" s="107"/>
      <c r="N20" s="4"/>
      <c r="O20" s="4"/>
    </row>
    <row r="21" spans="1:15" s="24" customFormat="1" x14ac:dyDescent="0.2">
      <c r="A21" s="8" t="s">
        <v>2</v>
      </c>
      <c r="B21" s="104">
        <v>42264</v>
      </c>
      <c r="C21" s="9"/>
      <c r="D21" s="44">
        <f>SUM(B21*20%)</f>
        <v>8452.8000000000011</v>
      </c>
      <c r="E21" s="7">
        <f>B21+D21</f>
        <v>50716.800000000003</v>
      </c>
      <c r="F21" s="48">
        <v>19.3</v>
      </c>
      <c r="G21" s="94">
        <f>SUM(F21*1.5)</f>
        <v>28.950000000000003</v>
      </c>
      <c r="I21" s="109"/>
      <c r="J21" s="5"/>
      <c r="K21" s="107"/>
      <c r="L21" s="107"/>
      <c r="N21" s="4"/>
      <c r="O21" s="4"/>
    </row>
    <row r="22" spans="1:15" x14ac:dyDescent="0.2">
      <c r="A22" s="92" t="s">
        <v>4</v>
      </c>
      <c r="B22" s="7">
        <v>43534</v>
      </c>
      <c r="C22" s="9"/>
      <c r="D22" s="44">
        <f>SUM(B22*20%)</f>
        <v>8706.8000000000011</v>
      </c>
      <c r="E22" s="7">
        <f>B22+D22</f>
        <v>52240.800000000003</v>
      </c>
      <c r="F22" s="87">
        <v>19.88</v>
      </c>
      <c r="G22" s="45">
        <f>SUM(F22*1.5)</f>
        <v>29.82</v>
      </c>
      <c r="I22" s="109"/>
      <c r="J22" s="5"/>
      <c r="K22" s="107"/>
      <c r="L22" s="107"/>
      <c r="N22" s="4"/>
      <c r="O22" s="4"/>
    </row>
    <row r="23" spans="1:15" ht="15" thickBot="1" x14ac:dyDescent="0.25">
      <c r="A23" s="93" t="s">
        <v>26</v>
      </c>
      <c r="B23" s="13">
        <v>46617</v>
      </c>
      <c r="C23" s="86"/>
      <c r="D23" s="46">
        <f>SUM(B23*20%)</f>
        <v>9323.4</v>
      </c>
      <c r="E23" s="13">
        <f>B23+D23</f>
        <v>55940.4</v>
      </c>
      <c r="F23" s="47">
        <v>21.29</v>
      </c>
      <c r="G23" s="95">
        <f>SUM(F23*1.5)</f>
        <v>31.934999999999999</v>
      </c>
      <c r="I23" s="109"/>
      <c r="J23" s="5"/>
      <c r="K23" s="107"/>
      <c r="L23" s="107"/>
      <c r="N23" s="4"/>
      <c r="O23" s="4"/>
    </row>
    <row r="24" spans="1:15" ht="15.75" thickBot="1" x14ac:dyDescent="0.3">
      <c r="E24" s="53"/>
      <c r="I24" s="109"/>
      <c r="J24" s="5"/>
      <c r="K24" s="107"/>
      <c r="L24" s="107"/>
      <c r="N24" s="4"/>
      <c r="O24" s="4"/>
    </row>
    <row r="25" spans="1:15" ht="15" x14ac:dyDescent="0.25">
      <c r="A25" s="14" t="s">
        <v>30</v>
      </c>
      <c r="B25" s="28"/>
      <c r="C25" s="29"/>
      <c r="D25" s="29"/>
      <c r="E25" s="50"/>
      <c r="F25" s="30"/>
      <c r="G25" s="31"/>
      <c r="I25" s="109"/>
      <c r="J25" s="5"/>
      <c r="K25" s="107"/>
      <c r="L25" s="107"/>
      <c r="N25" s="4"/>
      <c r="O25" s="4"/>
    </row>
    <row r="26" spans="1:15" x14ac:dyDescent="0.2">
      <c r="A26" s="8" t="s">
        <v>2</v>
      </c>
      <c r="B26" s="7">
        <v>48677</v>
      </c>
      <c r="C26" s="9"/>
      <c r="D26" s="44">
        <f>SUM(B26*20%)</f>
        <v>9735.4</v>
      </c>
      <c r="E26" s="7">
        <f>B26+D26</f>
        <v>58412.4</v>
      </c>
      <c r="F26" s="48">
        <f>(B26+C26)/52.143/42</f>
        <v>22.226879743708462</v>
      </c>
      <c r="G26" s="85"/>
      <c r="I26" s="109"/>
      <c r="J26" s="5"/>
      <c r="K26" s="107"/>
      <c r="L26" s="107"/>
      <c r="N26" s="4"/>
      <c r="O26" s="4"/>
    </row>
    <row r="27" spans="1:15" x14ac:dyDescent="0.2">
      <c r="A27" s="8" t="s">
        <v>4</v>
      </c>
      <c r="B27" s="7">
        <v>50137</v>
      </c>
      <c r="C27" s="9"/>
      <c r="D27" s="44">
        <f>SUM(B27*20%)</f>
        <v>10027.400000000001</v>
      </c>
      <c r="E27" s="7">
        <f>B27+D27</f>
        <v>60164.4</v>
      </c>
      <c r="F27" s="48">
        <f>(B27+C27)/52.143/42</f>
        <v>22.893544583896116</v>
      </c>
      <c r="G27" s="85"/>
      <c r="I27" s="109"/>
      <c r="J27" s="5"/>
      <c r="K27" s="107"/>
      <c r="L27" s="107"/>
      <c r="N27" s="4"/>
      <c r="O27" s="4"/>
    </row>
    <row r="28" spans="1:15" ht="15" thickBot="1" x14ac:dyDescent="0.25">
      <c r="A28" s="96" t="s">
        <v>26</v>
      </c>
      <c r="B28" s="97">
        <v>53962</v>
      </c>
      <c r="C28" s="98"/>
      <c r="D28" s="99">
        <f>SUM(B28*20%)</f>
        <v>10792.400000000001</v>
      </c>
      <c r="E28" s="97">
        <f>B28+D28</f>
        <v>64754.400000000001</v>
      </c>
      <c r="F28" s="47">
        <f>(B28+C28)/52.143/42</f>
        <v>24.640115141237054</v>
      </c>
      <c r="G28" s="100"/>
      <c r="I28" s="109"/>
      <c r="J28" s="5"/>
      <c r="K28" s="107"/>
      <c r="L28" s="107"/>
      <c r="N28" s="4"/>
      <c r="O28" s="4"/>
    </row>
    <row r="29" spans="1:15" ht="15" x14ac:dyDescent="0.25">
      <c r="E29" s="53"/>
    </row>
    <row r="30" spans="1:15" ht="15" x14ac:dyDescent="0.25">
      <c r="E30" s="53"/>
    </row>
    <row r="31" spans="1:15" ht="15" x14ac:dyDescent="0.25">
      <c r="E31" s="53"/>
    </row>
    <row r="32" spans="1:15" ht="15" x14ac:dyDescent="0.25">
      <c r="A32" s="5"/>
      <c r="E32" s="53"/>
    </row>
    <row r="33" spans="1:5" ht="15" x14ac:dyDescent="0.25">
      <c r="E33" s="53"/>
    </row>
    <row r="36" spans="1:5" x14ac:dyDescent="0.2">
      <c r="A36" s="5"/>
    </row>
    <row r="40" spans="1:5" x14ac:dyDescent="0.2">
      <c r="A40" s="5"/>
    </row>
  </sheetData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workbookViewId="0">
      <selection activeCell="N21" sqref="N21"/>
    </sheetView>
  </sheetViews>
  <sheetFormatPr defaultRowHeight="14.25" x14ac:dyDescent="0.2"/>
  <cols>
    <col min="1" max="1" width="31.125" customWidth="1"/>
    <col min="6" max="6" width="11.75" customWidth="1"/>
  </cols>
  <sheetData>
    <row r="1" spans="1:19" ht="20.25" x14ac:dyDescent="0.3">
      <c r="A1" s="82" t="s">
        <v>33</v>
      </c>
      <c r="B1" s="5"/>
      <c r="C1" s="5"/>
      <c r="D1" s="5"/>
      <c r="E1" s="4"/>
      <c r="F1" s="4"/>
    </row>
    <row r="2" spans="1:19" ht="15" thickBot="1" x14ac:dyDescent="0.25">
      <c r="A2" s="25"/>
      <c r="B2" s="26"/>
      <c r="C2" s="26"/>
      <c r="D2" s="26"/>
      <c r="E2" s="27"/>
      <c r="F2" s="27"/>
    </row>
    <row r="3" spans="1:19" ht="45.75" thickBot="1" x14ac:dyDescent="0.25">
      <c r="A3" s="16"/>
      <c r="B3" s="17" t="s">
        <v>21</v>
      </c>
      <c r="C3" s="17" t="s">
        <v>22</v>
      </c>
      <c r="D3" s="17" t="s">
        <v>27</v>
      </c>
      <c r="E3" s="18" t="s">
        <v>13</v>
      </c>
      <c r="F3" s="19" t="s">
        <v>23</v>
      </c>
    </row>
    <row r="4" spans="1:19" ht="15" thickBot="1" x14ac:dyDescent="0.25">
      <c r="A4" s="21"/>
      <c r="B4" s="22"/>
      <c r="C4" s="22"/>
      <c r="D4" s="22"/>
      <c r="E4" s="23"/>
      <c r="F4" s="23"/>
    </row>
    <row r="5" spans="1:19" ht="15" x14ac:dyDescent="0.25">
      <c r="A5" s="14" t="s">
        <v>20</v>
      </c>
      <c r="B5" s="28"/>
      <c r="C5" s="29"/>
      <c r="D5" s="29"/>
      <c r="E5" s="30"/>
      <c r="F5" s="31"/>
    </row>
    <row r="6" spans="1:19" x14ac:dyDescent="0.2">
      <c r="A6" s="8" t="s">
        <v>1</v>
      </c>
      <c r="B6" s="61">
        <v>2588</v>
      </c>
      <c r="C6" s="62">
        <f>B6/4*3</f>
        <v>1941</v>
      </c>
      <c r="D6" s="62">
        <f>B6/4*2</f>
        <v>1294</v>
      </c>
      <c r="E6" s="63">
        <v>11.82</v>
      </c>
      <c r="F6" s="64">
        <v>4.54</v>
      </c>
      <c r="H6" s="109"/>
      <c r="I6" s="109"/>
      <c r="J6" s="109"/>
      <c r="K6" s="107"/>
      <c r="L6" s="107"/>
      <c r="N6" s="5"/>
      <c r="O6" s="5"/>
      <c r="P6" s="5"/>
      <c r="Q6" s="4"/>
      <c r="R6" s="4"/>
      <c r="S6" s="5"/>
    </row>
    <row r="7" spans="1:19" x14ac:dyDescent="0.2">
      <c r="A7" s="6" t="s">
        <v>2</v>
      </c>
      <c r="B7" s="65">
        <v>2696</v>
      </c>
      <c r="C7" s="62">
        <f>B7/4*3</f>
        <v>2022</v>
      </c>
      <c r="D7" s="62">
        <v>1260</v>
      </c>
      <c r="E7" s="66">
        <v>12.31</v>
      </c>
      <c r="F7" s="64">
        <v>4.54</v>
      </c>
      <c r="H7" s="109"/>
      <c r="I7" s="109"/>
      <c r="J7" s="109"/>
      <c r="K7" s="107"/>
      <c r="L7" s="107"/>
      <c r="N7" s="5"/>
      <c r="O7" s="5"/>
      <c r="P7" s="5"/>
      <c r="Q7" s="4"/>
      <c r="R7" s="4"/>
    </row>
    <row r="8" spans="1:19" ht="15" thickBot="1" x14ac:dyDescent="0.25">
      <c r="A8" s="6" t="s">
        <v>3</v>
      </c>
      <c r="B8" s="61">
        <v>3450</v>
      </c>
      <c r="C8" s="62">
        <f>B8/4*3</f>
        <v>2587.5</v>
      </c>
      <c r="D8" s="62">
        <f>B8/4*2</f>
        <v>1725</v>
      </c>
      <c r="E8" s="63">
        <v>15.75</v>
      </c>
      <c r="F8" s="64">
        <v>4.54</v>
      </c>
      <c r="H8" s="109"/>
      <c r="I8" s="109"/>
      <c r="J8" s="109"/>
      <c r="K8" s="107"/>
      <c r="L8" s="107"/>
      <c r="N8" s="5"/>
      <c r="O8" s="5"/>
      <c r="P8" s="5"/>
      <c r="Q8" s="4"/>
      <c r="R8" s="4"/>
    </row>
    <row r="9" spans="1:19" ht="15" thickBot="1" x14ac:dyDescent="0.25">
      <c r="A9" s="21"/>
      <c r="B9" s="67"/>
      <c r="C9" s="67"/>
      <c r="D9" s="67"/>
      <c r="E9" s="68"/>
      <c r="F9" s="68"/>
      <c r="H9" s="109"/>
      <c r="I9" s="109"/>
      <c r="J9" s="109"/>
      <c r="K9" s="107"/>
      <c r="L9" s="107"/>
      <c r="N9" s="5"/>
      <c r="O9" s="5"/>
      <c r="P9" s="5"/>
      <c r="Q9" s="4"/>
      <c r="R9" s="4"/>
    </row>
    <row r="10" spans="1:19" ht="15" x14ac:dyDescent="0.25">
      <c r="A10" s="20" t="s">
        <v>24</v>
      </c>
      <c r="B10" s="69"/>
      <c r="C10" s="70"/>
      <c r="D10" s="70"/>
      <c r="E10" s="71"/>
      <c r="F10" s="72"/>
      <c r="H10" s="109"/>
      <c r="I10" s="109"/>
      <c r="J10" s="109"/>
      <c r="K10" s="107"/>
      <c r="L10" s="107"/>
      <c r="N10" s="5"/>
      <c r="O10" s="5"/>
      <c r="P10" s="5"/>
      <c r="Q10" s="4"/>
      <c r="R10" s="4"/>
    </row>
    <row r="11" spans="1:19" x14ac:dyDescent="0.2">
      <c r="A11" s="8" t="s">
        <v>2</v>
      </c>
      <c r="B11" s="61">
        <v>3667</v>
      </c>
      <c r="C11" s="62">
        <f>B11/4*3</f>
        <v>2750.25</v>
      </c>
      <c r="D11" s="62">
        <f>B11/4*2-0.01</f>
        <v>1833.49</v>
      </c>
      <c r="E11" s="103">
        <v>16.739999999999998</v>
      </c>
      <c r="F11" s="64">
        <v>4.54</v>
      </c>
      <c r="H11" s="109"/>
      <c r="I11" s="109"/>
      <c r="J11" s="109"/>
      <c r="K11" s="107"/>
      <c r="L11" s="107"/>
      <c r="N11" s="5"/>
      <c r="O11" s="5"/>
      <c r="P11" s="5"/>
      <c r="Q11" s="4"/>
      <c r="R11" s="4"/>
    </row>
    <row r="12" spans="1:19" ht="15" thickBot="1" x14ac:dyDescent="0.25">
      <c r="A12" s="8" t="s">
        <v>3</v>
      </c>
      <c r="B12" s="61">
        <v>3825</v>
      </c>
      <c r="C12" s="62">
        <f>B12/4*3</f>
        <v>2868.75</v>
      </c>
      <c r="D12" s="62">
        <f>B12/4*2-0.01</f>
        <v>1912.49</v>
      </c>
      <c r="E12" s="63">
        <v>17.47</v>
      </c>
      <c r="F12" s="64">
        <v>4.54</v>
      </c>
      <c r="H12" s="109"/>
      <c r="I12" s="109"/>
      <c r="J12" s="109"/>
      <c r="K12" s="107"/>
      <c r="L12" s="107"/>
      <c r="N12" s="5"/>
      <c r="O12" s="5"/>
      <c r="P12" s="5"/>
      <c r="Q12" s="4"/>
      <c r="R12" s="4"/>
    </row>
    <row r="13" spans="1:19" ht="15" thickBot="1" x14ac:dyDescent="0.25">
      <c r="A13" s="21"/>
      <c r="B13" s="67"/>
      <c r="C13" s="67"/>
      <c r="D13" s="67"/>
      <c r="E13" s="68"/>
      <c r="F13" s="68"/>
      <c r="H13" s="109"/>
      <c r="I13" s="109"/>
      <c r="J13" s="109"/>
      <c r="K13" s="107"/>
      <c r="L13" s="107"/>
      <c r="N13" s="5"/>
      <c r="O13" s="5"/>
      <c r="P13" s="5"/>
      <c r="Q13" s="4"/>
      <c r="R13" s="4"/>
    </row>
    <row r="14" spans="1:19" ht="15" x14ac:dyDescent="0.25">
      <c r="A14" s="14" t="s">
        <v>25</v>
      </c>
      <c r="B14" s="69"/>
      <c r="C14" s="70"/>
      <c r="D14" s="70"/>
      <c r="E14" s="71"/>
      <c r="F14" s="72"/>
      <c r="H14" s="109"/>
      <c r="I14" s="109"/>
      <c r="J14" s="109"/>
      <c r="K14" s="107"/>
      <c r="L14" s="107"/>
      <c r="N14" s="5"/>
      <c r="O14" s="5"/>
      <c r="P14" s="5"/>
      <c r="Q14" s="4"/>
      <c r="R14" s="4"/>
    </row>
    <row r="15" spans="1:19" x14ac:dyDescent="0.2">
      <c r="A15" s="6" t="s">
        <v>2</v>
      </c>
      <c r="B15" s="61">
        <v>3908</v>
      </c>
      <c r="C15" s="62">
        <f>B15/4*3</f>
        <v>2931</v>
      </c>
      <c r="D15" s="62">
        <f>B15/4*2-0.01</f>
        <v>1953.99</v>
      </c>
      <c r="E15" s="63">
        <v>17.84</v>
      </c>
      <c r="F15" s="64">
        <v>4.54</v>
      </c>
      <c r="H15" s="109"/>
      <c r="I15" s="109"/>
      <c r="J15" s="109"/>
      <c r="K15" s="107"/>
      <c r="L15" s="107"/>
      <c r="N15" s="5"/>
      <c r="O15" s="5"/>
      <c r="P15" s="5"/>
      <c r="Q15" s="4"/>
      <c r="R15" s="4"/>
    </row>
    <row r="16" spans="1:19" x14ac:dyDescent="0.2">
      <c r="A16" s="6" t="s">
        <v>4</v>
      </c>
      <c r="B16" s="61">
        <v>4016</v>
      </c>
      <c r="C16" s="62">
        <f>B16/4*3</f>
        <v>3012</v>
      </c>
      <c r="D16" s="62">
        <f>B16/4*2-0.01</f>
        <v>2007.99</v>
      </c>
      <c r="E16" s="63">
        <v>18.34</v>
      </c>
      <c r="F16" s="64">
        <v>4.54</v>
      </c>
      <c r="H16" s="109"/>
      <c r="I16" s="109"/>
      <c r="J16" s="109"/>
      <c r="K16" s="107"/>
      <c r="L16" s="107"/>
      <c r="N16" s="5"/>
      <c r="O16" s="5"/>
      <c r="P16" s="5"/>
      <c r="Q16" s="4"/>
      <c r="R16" s="4"/>
    </row>
    <row r="17" spans="1:18" ht="15" thickBot="1" x14ac:dyDescent="0.25">
      <c r="A17" s="12" t="s">
        <v>26</v>
      </c>
      <c r="B17" s="73">
        <v>4277</v>
      </c>
      <c r="C17" s="89">
        <f>B17/4*3</f>
        <v>3207.75</v>
      </c>
      <c r="D17" s="89">
        <f>B17/4*2</f>
        <v>2138.5</v>
      </c>
      <c r="E17" s="74">
        <v>19.53</v>
      </c>
      <c r="F17" s="64">
        <v>4.54</v>
      </c>
      <c r="H17" s="109"/>
      <c r="I17" s="109"/>
      <c r="J17" s="109"/>
      <c r="K17" s="107"/>
      <c r="L17" s="107"/>
      <c r="N17" s="5"/>
      <c r="O17" s="5"/>
      <c r="P17" s="5"/>
      <c r="Q17" s="4"/>
      <c r="R17" s="4"/>
    </row>
    <row r="18" spans="1:18" s="58" customFormat="1" ht="15" customHeight="1" x14ac:dyDescent="0.2">
      <c r="A18" s="55"/>
      <c r="B18" s="56"/>
      <c r="C18" s="56"/>
      <c r="D18" s="56"/>
      <c r="E18" s="57"/>
      <c r="F18" s="57"/>
    </row>
    <row r="19" spans="1:18" s="58" customFormat="1" x14ac:dyDescent="0.2">
      <c r="B19" s="54"/>
      <c r="C19" s="54"/>
      <c r="D19" s="54"/>
      <c r="E19" s="60"/>
      <c r="F19" s="60"/>
    </row>
    <row r="20" spans="1:18" s="58" customFormat="1" x14ac:dyDescent="0.2">
      <c r="D20" s="54"/>
      <c r="E20" s="60"/>
      <c r="F20" s="60"/>
    </row>
    <row r="21" spans="1:18" s="58" customFormat="1" x14ac:dyDescent="0.2">
      <c r="A21" s="59"/>
      <c r="B21" s="54"/>
      <c r="C21" s="54"/>
      <c r="D21" s="54"/>
      <c r="E21" s="60"/>
      <c r="F21" s="60"/>
    </row>
    <row r="22" spans="1:18" s="58" customFormat="1" x14ac:dyDescent="0.2">
      <c r="A22" s="59"/>
      <c r="B22" s="54"/>
      <c r="C22" s="54"/>
      <c r="D22" s="54"/>
      <c r="E22" s="60"/>
      <c r="F22" s="60"/>
    </row>
    <row r="23" spans="1:18" s="58" customFormat="1" x14ac:dyDescent="0.2"/>
  </sheetData>
  <phoneticPr fontId="0" type="noConversion"/>
  <pageMargins left="0.75" right="0.75" top="1" bottom="1" header="0.5" footer="0.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Firefighter Roles</vt:lpstr>
      <vt:lpstr>ESFC Roles</vt:lpstr>
      <vt:lpstr>On-Call Roles</vt:lpstr>
      <vt:lpstr>'Firefighter Roles'!_Hlk200342681</vt:lpstr>
    </vt:vector>
  </TitlesOfParts>
  <Company>East Sussex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abailey</dc:creator>
  <cp:lastModifiedBy>John Olliver</cp:lastModifiedBy>
  <cp:lastPrinted>2021-06-29T08:27:22Z</cp:lastPrinted>
  <dcterms:created xsi:type="dcterms:W3CDTF">2004-09-23T09:51:43Z</dcterms:created>
  <dcterms:modified xsi:type="dcterms:W3CDTF">2023-03-06T16:48:44Z</dcterms:modified>
</cp:coreProperties>
</file>